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OCR RMetS resources\1 Extreme weather activities\Excel exercises\4 Exploring extreme weather - measures of data dispersion\"/>
    </mc:Choice>
  </mc:AlternateContent>
  <bookViews>
    <workbookView xWindow="0" yWindow="0" windowWidth="20250" windowHeight="11535" tabRatio="772"/>
  </bookViews>
  <sheets>
    <sheet name="Exercise 4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11" l="1"/>
  <c r="T30" i="11"/>
  <c r="T29" i="11"/>
  <c r="T28" i="11"/>
  <c r="T27" i="11"/>
  <c r="T26" i="11"/>
  <c r="T25" i="11"/>
  <c r="T24" i="11"/>
  <c r="T23" i="11"/>
  <c r="T22" i="11"/>
  <c r="S31" i="11" l="1"/>
  <c r="S30" i="11"/>
  <c r="S29" i="11"/>
  <c r="S28" i="11"/>
  <c r="S27" i="11"/>
  <c r="S26" i="11"/>
  <c r="S25" i="11"/>
  <c r="S24" i="11"/>
  <c r="S23" i="11"/>
  <c r="S22" i="11"/>
  <c r="T21" i="11"/>
  <c r="S21" i="11"/>
  <c r="S14" i="11"/>
  <c r="S13" i="11"/>
  <c r="S12" i="11"/>
  <c r="S11" i="11"/>
  <c r="S10" i="11"/>
  <c r="S9" i="11"/>
  <c r="S8" i="11"/>
  <c r="S7" i="11"/>
  <c r="S6" i="11"/>
  <c r="S5" i="11"/>
  <c r="S4" i="11"/>
  <c r="O21" i="11"/>
  <c r="T14" i="11" l="1"/>
  <c r="T13" i="11"/>
  <c r="T12" i="11"/>
  <c r="T11" i="11"/>
  <c r="T10" i="11"/>
  <c r="T7" i="11"/>
  <c r="T9" i="11"/>
  <c r="T8" i="11"/>
  <c r="T6" i="11"/>
  <c r="T5" i="11"/>
  <c r="T4" i="11"/>
  <c r="O26" i="11"/>
  <c r="O25" i="11"/>
  <c r="O9" i="11"/>
  <c r="O8" i="11"/>
  <c r="O24" i="11"/>
  <c r="O7" i="11"/>
  <c r="O22" i="11"/>
  <c r="O23" i="11" s="1"/>
  <c r="O5" i="11"/>
  <c r="O4" i="11"/>
  <c r="O6" i="11" l="1"/>
</calcChain>
</file>

<file path=xl/sharedStrings.xml><?xml version="1.0" encoding="utf-8"?>
<sst xmlns="http://schemas.openxmlformats.org/spreadsheetml/2006/main" count="67" uniqueCount="45">
  <si>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</si>
  <si>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</si>
  <si>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</si>
  <si>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</si>
  <si>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</si>
  <si>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</si>
  <si>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</si>
  <si>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</si>
  <si>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</si>
  <si>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</si>
  <si>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</si>
  <si>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</si>
  <si>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</si>
  <si>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</si>
  <si>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</si>
  <si>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</si>
  <si>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</si>
  <si>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</si>
  <si>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</si>
  <si>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</si>
  <si>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</si>
  <si>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</si>
  <si>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 temperature (month) (C)</t>
  </si>
  <si>
    <t>Average</t>
  </si>
  <si>
    <t>Mean</t>
  </si>
  <si>
    <t>1st Quartile</t>
  </si>
  <si>
    <t>3rd Quartile</t>
  </si>
  <si>
    <t>IQR</t>
  </si>
  <si>
    <t>Mode</t>
  </si>
  <si>
    <t>Median</t>
  </si>
  <si>
    <t>SD</t>
  </si>
  <si>
    <t>Year</t>
  </si>
  <si>
    <t>All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</si>
  <si>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</si>
  <si>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</si>
  <si>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</si>
  <si>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</si>
  <si>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</si>
  <si>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</si>
  <si>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</si>
  <si>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</si>
  <si>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</si>
  <si>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</si>
  <si>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</si>
  <si>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Average rainfall (month)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</si>
</sst>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NumberFormat="1"/>
    <xf numFmtId="164" fontId="0" fillId="2" borderId="0" xfId="0" applyNumberFormat="1" applyFill="1"/>
  </cellXfs>
  <cellStyles count="1">
    <cellStyle name="Normal" xfId="0" builtinId="0"/>
  </cellStyles>
  <dxfs count="6"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T31" sqref="N20:T31"/>
    </sheetView>
  </sheetViews>
  <sheetFormatPr defaultRowHeight="15" x14ac:dyDescent="0.25"/>
  <cols>
    <col min="1" max="1" width="11.85546875" customWidth="1"/>
    <col min="14" max="14" width="11.5703125" bestFit="1" customWidth="1"/>
    <col min="18" max="18" width="5" bestFit="1" customWidth="1"/>
    <col min="19" max="19" width="12" bestFit="1" customWidth="1"/>
  </cols>
  <sheetData>
    <row r="1" spans="1:20" x14ac:dyDescent="0.25">
      <c r="A1" t="s">
        <v>22</v>
      </c>
    </row>
    <row r="3" spans="1:20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R3" t="s">
        <v>31</v>
      </c>
      <c r="S3" t="s">
        <v>30</v>
      </c>
      <c r="T3" t="s">
        <v>24</v>
      </c>
    </row>
    <row r="4" spans="1:20" x14ac:dyDescent="0.25">
      <c r="A4" t="s">
        <v>10</v>
      </c>
      <c r="B4" s="1">
        <v>4.1000000000000005</v>
      </c>
      <c r="C4" s="1">
        <v>6.6548387096774198</v>
      </c>
      <c r="D4" s="1">
        <v>6.2822580645161281</v>
      </c>
      <c r="E4" s="1">
        <v>3.403225806451613</v>
      </c>
      <c r="F4" s="1">
        <v>1.5322580645161292</v>
      </c>
      <c r="G4" s="1">
        <v>3.3677419354838714</v>
      </c>
      <c r="H4" s="1">
        <v>5.2322580645161292</v>
      </c>
      <c r="I4" s="1">
        <v>4.2209677419354836</v>
      </c>
      <c r="J4" s="1">
        <v>5.8806451612903219</v>
      </c>
      <c r="K4" s="1">
        <v>4.7338709677419368</v>
      </c>
      <c r="N4" t="s">
        <v>25</v>
      </c>
      <c r="O4" s="1">
        <f>_xlfn.QUARTILE.INC(B4:K15,1)</f>
        <v>5.8657258064516125</v>
      </c>
      <c r="R4" t="s">
        <v>32</v>
      </c>
      <c r="S4">
        <f>_xlfn.STDEV.P(B4:K15)</f>
        <v>4.3214464841714282</v>
      </c>
      <c r="T4" s="1">
        <f>AVERAGE(B4:K15)</f>
        <v>9.588865026905486</v>
      </c>
    </row>
    <row r="5" spans="1:20" x14ac:dyDescent="0.25">
      <c r="A5" t="s">
        <v>11</v>
      </c>
      <c r="B5" s="1">
        <v>4.0017857142857149</v>
      </c>
      <c r="C5" s="1">
        <v>5.2214285714285706</v>
      </c>
      <c r="D5" s="1">
        <v>5.75</v>
      </c>
      <c r="E5" s="1">
        <v>4.0946428571428575</v>
      </c>
      <c r="F5" s="1">
        <v>1.7732142857142856</v>
      </c>
      <c r="G5" s="1">
        <v>6.3</v>
      </c>
      <c r="H5" s="1">
        <v>4.9896551724137925</v>
      </c>
      <c r="I5" s="1">
        <v>3.4428571428571431</v>
      </c>
      <c r="J5" s="1">
        <v>5.9357142857142842</v>
      </c>
      <c r="K5" s="1">
        <v>4.0053571428571431</v>
      </c>
      <c r="N5" t="s">
        <v>26</v>
      </c>
      <c r="O5" s="1">
        <f>_xlfn.QUARTILE.INC(B4:K15,3)</f>
        <v>13.372083333333332</v>
      </c>
      <c r="R5">
        <v>2006</v>
      </c>
      <c r="S5">
        <f>_xlfn.STDEV.P(B4:B15)</f>
        <v>4.8562333902233634</v>
      </c>
      <c r="T5" s="1">
        <f>AVERAGE(B$4:B$15)</f>
        <v>10.021676587301586</v>
      </c>
    </row>
    <row r="6" spans="1:20" x14ac:dyDescent="0.25">
      <c r="A6" t="s">
        <v>12</v>
      </c>
      <c r="B6" s="1">
        <v>3.7241935483870958</v>
      </c>
      <c r="C6" s="1">
        <v>6.7225806451612904</v>
      </c>
      <c r="D6" s="1">
        <v>5.5129032258064505</v>
      </c>
      <c r="E6" s="1">
        <v>6.3532258064516123</v>
      </c>
      <c r="F6" s="1">
        <v>5.2403225806451621</v>
      </c>
      <c r="G6" s="1">
        <v>5.98548387096774</v>
      </c>
      <c r="H6" s="1">
        <v>8.5209677419354826</v>
      </c>
      <c r="I6" s="1">
        <v>2.4080645161290324</v>
      </c>
      <c r="J6" s="1">
        <v>7.2822580645161299</v>
      </c>
      <c r="K6" s="1">
        <v>5.8209677419354833</v>
      </c>
      <c r="N6" t="s">
        <v>27</v>
      </c>
      <c r="O6" s="1">
        <f>O5-O4</f>
        <v>7.50635752688172</v>
      </c>
      <c r="R6">
        <v>2007</v>
      </c>
      <c r="S6">
        <f>_xlfn.STDEV.P(C4:C15)</f>
        <v>3.5474486630871231</v>
      </c>
      <c r="T6" s="1">
        <f>AVERAGE(C$4:C$15)</f>
        <v>9.9316826676907333</v>
      </c>
    </row>
    <row r="7" spans="1:20" x14ac:dyDescent="0.25">
      <c r="A7" t="s">
        <v>13</v>
      </c>
      <c r="B7" s="1">
        <v>7.7516666666666669</v>
      </c>
      <c r="C7" s="1">
        <v>10.493333333333334</v>
      </c>
      <c r="D7" s="1">
        <v>7.4666666666666668</v>
      </c>
      <c r="E7" s="1">
        <v>9.1400000000000023</v>
      </c>
      <c r="F7" s="1">
        <v>8.1966666666666654</v>
      </c>
      <c r="G7" s="1">
        <v>11.360000000000001</v>
      </c>
      <c r="H7" s="1">
        <v>7.0716666666666663</v>
      </c>
      <c r="I7" s="1">
        <v>4.9153846153846157</v>
      </c>
      <c r="J7" s="1">
        <v>10.115000000000002</v>
      </c>
      <c r="K7" s="1">
        <v>7.798333333333332</v>
      </c>
      <c r="N7" t="s">
        <v>23</v>
      </c>
      <c r="O7" s="1">
        <f>AVERAGE(B4:K15)</f>
        <v>9.588865026905486</v>
      </c>
      <c r="R7">
        <v>2008</v>
      </c>
      <c r="S7">
        <f>_xlfn.STDEV.P(D4:D15)</f>
        <v>4.1500392924602556</v>
      </c>
      <c r="T7" s="1">
        <f>AVERAGE(D$4:D$15)</f>
        <v>9.4742517921146945</v>
      </c>
    </row>
    <row r="8" spans="1:20" x14ac:dyDescent="0.25">
      <c r="A8" t="s">
        <v>14</v>
      </c>
      <c r="B8" s="1">
        <v>11.182258064516128</v>
      </c>
      <c r="C8" s="1">
        <v>11.188709677419354</v>
      </c>
      <c r="D8" s="1">
        <v>13.246774193548388</v>
      </c>
      <c r="E8" s="1">
        <v>11.225806451612904</v>
      </c>
      <c r="F8" s="1">
        <v>10.061290322580646</v>
      </c>
      <c r="G8" s="1">
        <v>11.687096774193551</v>
      </c>
      <c r="H8" s="1">
        <v>10.912903225806453</v>
      </c>
      <c r="I8" s="1">
        <v>10.133870967741935</v>
      </c>
      <c r="J8" s="1">
        <v>11.840322580645161</v>
      </c>
      <c r="K8" s="1">
        <v>9.8290322580645153</v>
      </c>
      <c r="N8" t="s">
        <v>28</v>
      </c>
      <c r="O8" t="e">
        <f>_xlfn.MODE.SNGL(B4:K15)</f>
        <v>#N/A</v>
      </c>
      <c r="R8">
        <v>2009</v>
      </c>
      <c r="S8">
        <f>_xlfn.STDEV.P(E4:E15)</f>
        <v>4.468238756494685</v>
      </c>
      <c r="T8" s="1">
        <f>AVERAGE(E$4:E$15)</f>
        <v>9.4991772273425497</v>
      </c>
    </row>
    <row r="9" spans="1:20" x14ac:dyDescent="0.25">
      <c r="A9" t="s">
        <v>15</v>
      </c>
      <c r="B9" s="1">
        <v>14.596666666666666</v>
      </c>
      <c r="C9" s="1">
        <v>14.365</v>
      </c>
      <c r="D9" s="1">
        <v>13.326666666666666</v>
      </c>
      <c r="E9" s="1">
        <v>14.311666666666666</v>
      </c>
      <c r="F9" s="1">
        <v>14.813333333333336</v>
      </c>
      <c r="G9" s="1">
        <v>13.076666666666666</v>
      </c>
      <c r="H9" s="1">
        <v>12.603333333333335</v>
      </c>
      <c r="I9" s="1">
        <v>13.538333333333338</v>
      </c>
      <c r="J9" s="1">
        <v>15.001666666666667</v>
      </c>
      <c r="K9" s="1">
        <v>13.228333333333332</v>
      </c>
      <c r="N9" t="s">
        <v>29</v>
      </c>
      <c r="O9" s="1">
        <f>MEDIAN(B4:K15)</f>
        <v>9.8911290322580641</v>
      </c>
      <c r="R9">
        <v>2010</v>
      </c>
      <c r="S9">
        <f>_xlfn.STDEV.P(F4:F15)</f>
        <v>5.4720211204300941</v>
      </c>
      <c r="T9" s="1">
        <f>AVERAGE(F$4:F$15)</f>
        <v>8.1952947388632875</v>
      </c>
    </row>
    <row r="10" spans="1:20" x14ac:dyDescent="0.25">
      <c r="A10" t="s">
        <v>16</v>
      </c>
      <c r="B10" s="1">
        <v>18.066129032258065</v>
      </c>
      <c r="C10" s="1">
        <v>14.735483870967744</v>
      </c>
      <c r="D10" s="1">
        <v>15.77741935483871</v>
      </c>
      <c r="E10" s="1">
        <v>15.646774193548385</v>
      </c>
      <c r="F10" s="1">
        <v>15.337096774193547</v>
      </c>
      <c r="G10" s="1">
        <v>14.6</v>
      </c>
      <c r="H10" s="1">
        <v>14.64516129032258</v>
      </c>
      <c r="I10" s="1">
        <v>17.95967741935484</v>
      </c>
      <c r="J10" s="1">
        <v>16.480645161290326</v>
      </c>
      <c r="K10" s="1">
        <v>14.514516129032257</v>
      </c>
      <c r="R10">
        <v>2011</v>
      </c>
      <c r="S10">
        <f>_xlfn.STDEV.P(G4:G15)</f>
        <v>3.726927221957709</v>
      </c>
      <c r="T10" s="1">
        <f>AVERAGE(G$4:G$15)</f>
        <v>10.193642473118279</v>
      </c>
    </row>
    <row r="11" spans="1:20" x14ac:dyDescent="0.25">
      <c r="A11" t="s">
        <v>17</v>
      </c>
      <c r="B11" s="1">
        <v>15.140322580645158</v>
      </c>
      <c r="C11" s="1">
        <v>14.519354838709676</v>
      </c>
      <c r="D11" s="1">
        <v>15.345161290322581</v>
      </c>
      <c r="E11" s="1">
        <v>15.50322580645161</v>
      </c>
      <c r="F11" s="1">
        <v>14.350000000000001</v>
      </c>
      <c r="G11" s="1">
        <v>14.401612903225805</v>
      </c>
      <c r="H11" s="1">
        <v>15.632258064516128</v>
      </c>
      <c r="I11" s="1">
        <v>15.961290322580641</v>
      </c>
      <c r="J11" s="1">
        <v>14.149999999999997</v>
      </c>
      <c r="K11" s="1">
        <v>14.972580645161294</v>
      </c>
      <c r="R11">
        <v>2012</v>
      </c>
      <c r="S11">
        <f>_xlfn.STDEV.P(H4:H15)</f>
        <v>3.7340731774498854</v>
      </c>
      <c r="T11" s="1">
        <f>AVERAGE(H$4:H$15)</f>
        <v>9.2886854220739092</v>
      </c>
    </row>
    <row r="12" spans="1:20" x14ac:dyDescent="0.25">
      <c r="A12" t="s">
        <v>18</v>
      </c>
      <c r="B12" s="1">
        <v>15.448333333333334</v>
      </c>
      <c r="C12" s="1">
        <v>12.670000000000003</v>
      </c>
      <c r="D12" s="1">
        <v>12.553333333333338</v>
      </c>
      <c r="E12" s="1">
        <v>13.081666666666667</v>
      </c>
      <c r="F12" s="1">
        <v>13.508333333333333</v>
      </c>
      <c r="G12" s="1">
        <v>14.086666666666668</v>
      </c>
      <c r="H12" s="1">
        <v>12.618333333333332</v>
      </c>
      <c r="I12" s="1">
        <v>13.133333333333331</v>
      </c>
      <c r="J12" s="1">
        <v>14.19</v>
      </c>
      <c r="K12" s="1">
        <v>12.355</v>
      </c>
      <c r="R12">
        <v>2013</v>
      </c>
      <c r="S12">
        <f>_xlfn.STDEV.P(I4:I15)</f>
        <v>5.0317515501918155</v>
      </c>
      <c r="T12" s="1">
        <f>AVERAGE(I$4:I$15)</f>
        <v>9.1999789278821531</v>
      </c>
    </row>
    <row r="13" spans="1:20" x14ac:dyDescent="0.25">
      <c r="A13" t="s">
        <v>19</v>
      </c>
      <c r="B13" s="1">
        <v>12.096774193548388</v>
      </c>
      <c r="C13" s="1">
        <v>10.508064516129034</v>
      </c>
      <c r="D13" s="1">
        <v>8.8951612903225818</v>
      </c>
      <c r="E13" s="1">
        <v>10.759677419354839</v>
      </c>
      <c r="F13" s="1">
        <v>9.9532258064516128</v>
      </c>
      <c r="G13" s="1">
        <v>12.043548387096775</v>
      </c>
      <c r="H13" s="1">
        <v>8.4612903225806466</v>
      </c>
      <c r="I13" s="1">
        <v>11.866129032258065</v>
      </c>
      <c r="J13" s="1">
        <v>11.375806451612904</v>
      </c>
      <c r="K13" s="1">
        <v>10.209677419354838</v>
      </c>
      <c r="R13">
        <v>2014</v>
      </c>
      <c r="S13">
        <f>_xlfn.STDEV.P(J4:J15)</f>
        <v>3.786788846920123</v>
      </c>
      <c r="T13" s="1">
        <f>AVERAGE(J$4:J$15)</f>
        <v>10.472940348182282</v>
      </c>
    </row>
    <row r="14" spans="1:20" x14ac:dyDescent="0.25">
      <c r="A14" t="s">
        <v>20</v>
      </c>
      <c r="B14" s="1">
        <v>8.211666666666666</v>
      </c>
      <c r="C14" s="1">
        <v>7.4933333333333341</v>
      </c>
      <c r="D14" s="1">
        <v>6.4249999999999998</v>
      </c>
      <c r="E14" s="1">
        <v>7.7266666666666657</v>
      </c>
      <c r="F14" s="1">
        <v>4.5616666666666665</v>
      </c>
      <c r="G14" s="1">
        <v>9.6116666666666699</v>
      </c>
      <c r="H14" s="1">
        <v>6.418333333333333</v>
      </c>
      <c r="I14" s="1">
        <v>5.6650000000000009</v>
      </c>
      <c r="J14" s="1">
        <v>8.3199999999999985</v>
      </c>
      <c r="K14" s="1">
        <v>9.0633333333333326</v>
      </c>
      <c r="R14">
        <v>2015</v>
      </c>
      <c r="S14">
        <f>_xlfn.STDEV.P(K4:K15)</f>
        <v>3.5073870209861204</v>
      </c>
      <c r="T14" s="1">
        <f>AVERAGE(K$4:K$15)</f>
        <v>9.6113200844854081</v>
      </c>
    </row>
    <row r="15" spans="1:20" x14ac:dyDescent="0.25">
      <c r="A15" t="s">
        <v>21</v>
      </c>
      <c r="B15" s="1">
        <v>5.9403225806451623</v>
      </c>
      <c r="C15" s="1">
        <v>4.6080645161290326</v>
      </c>
      <c r="D15" s="1">
        <v>3.1096774193548389</v>
      </c>
      <c r="E15" s="1">
        <v>2.7435483870967743</v>
      </c>
      <c r="F15" s="1">
        <v>-0.98387096774193505</v>
      </c>
      <c r="G15" s="1">
        <v>5.8032258064516125</v>
      </c>
      <c r="H15" s="1">
        <v>4.3580645161290317</v>
      </c>
      <c r="I15" s="1">
        <v>7.1548387096774189</v>
      </c>
      <c r="J15" s="1">
        <v>5.1032258064516132</v>
      </c>
      <c r="K15" s="1">
        <v>8.8048387096774228</v>
      </c>
    </row>
    <row r="17" spans="1:20" x14ac:dyDescent="0.25">
      <c r="A17" t="s">
        <v>44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9" spans="1:20" x14ac:dyDescent="0.25">
      <c r="B19" t="s">
        <v>31</v>
      </c>
    </row>
    <row r="20" spans="1:20" x14ac:dyDescent="0.25"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R20" t="s">
        <v>31</v>
      </c>
      <c r="S20" t="s">
        <v>30</v>
      </c>
      <c r="T20" t="s">
        <v>24</v>
      </c>
    </row>
    <row r="21" spans="1:20" x14ac:dyDescent="0.25">
      <c r="A21" s="2" t="s">
        <v>33</v>
      </c>
      <c r="B21" s="1">
        <v>97.200000000000017</v>
      </c>
      <c r="C21" s="1">
        <v>218.2</v>
      </c>
      <c r="D21" s="1">
        <v>272.99999999999994</v>
      </c>
      <c r="E21" s="1">
        <v>212</v>
      </c>
      <c r="F21" s="1">
        <v>66</v>
      </c>
      <c r="G21" s="1">
        <v>184.6</v>
      </c>
      <c r="H21" s="1">
        <v>138.30000000000001</v>
      </c>
      <c r="I21" s="1">
        <v>107</v>
      </c>
      <c r="J21" s="1">
        <v>237.39999999999998</v>
      </c>
      <c r="K21" s="1">
        <v>279.19999999999993</v>
      </c>
      <c r="N21" t="s">
        <v>25</v>
      </c>
      <c r="O21" s="1">
        <f>_xlfn.QUARTILE.INC(B21:K32,1)</f>
        <v>73.025000000000006</v>
      </c>
      <c r="R21" t="s">
        <v>32</v>
      </c>
      <c r="S21">
        <f>_xlfn.STDEV.P(B21:K32)</f>
        <v>94.371596253335156</v>
      </c>
      <c r="T21" s="1">
        <f>AVERAGE(B21:K32)</f>
        <v>139.78050847457618</v>
      </c>
    </row>
    <row r="22" spans="1:20" x14ac:dyDescent="0.25">
      <c r="A22" s="2" t="s">
        <v>34</v>
      </c>
      <c r="B22" s="1">
        <v>74.000000000000014</v>
      </c>
      <c r="C22" s="1">
        <v>90.399999999999977</v>
      </c>
      <c r="D22" s="1">
        <v>95.600000000000023</v>
      </c>
      <c r="E22" s="1">
        <v>23.599999999999998</v>
      </c>
      <c r="F22" s="1">
        <v>42.999999999999993</v>
      </c>
      <c r="G22" s="1">
        <v>181.20000000000005</v>
      </c>
      <c r="H22" s="1">
        <v>75.199999999999989</v>
      </c>
      <c r="I22" s="1">
        <v>48.6</v>
      </c>
      <c r="J22" s="1">
        <v>280.20000000000005</v>
      </c>
      <c r="K22" s="1">
        <v>101.19999999999999</v>
      </c>
      <c r="N22" t="s">
        <v>26</v>
      </c>
      <c r="O22" s="1">
        <f>_xlfn.QUARTILE.INC(B21:K32,3)</f>
        <v>181.20000000000005</v>
      </c>
      <c r="R22">
        <v>2006</v>
      </c>
      <c r="S22">
        <f>_xlfn.STDEV.P(B21:B32)</f>
        <v>92.773984619731721</v>
      </c>
      <c r="T22" s="1">
        <f>AVERAGE(B$21:B$32)</f>
        <v>134.03333333333333</v>
      </c>
    </row>
    <row r="23" spans="1:20" x14ac:dyDescent="0.25">
      <c r="A23" s="2" t="s">
        <v>35</v>
      </c>
      <c r="B23" s="1">
        <v>118.00000000000001</v>
      </c>
      <c r="C23" s="1">
        <v>137.00000000000003</v>
      </c>
      <c r="D23" s="1">
        <v>143</v>
      </c>
      <c r="E23" s="1">
        <v>110.89999999999998</v>
      </c>
      <c r="F23" s="1">
        <v>104.60000000000001</v>
      </c>
      <c r="G23" s="1">
        <v>70.40000000000002</v>
      </c>
      <c r="H23" s="1">
        <v>34.4</v>
      </c>
      <c r="I23" s="1">
        <v>54.499999999999993</v>
      </c>
      <c r="J23" s="1">
        <v>115.00000000000003</v>
      </c>
      <c r="K23" s="1">
        <v>136.6</v>
      </c>
      <c r="N23" t="s">
        <v>27</v>
      </c>
      <c r="O23" s="1">
        <f>O22-O21</f>
        <v>108.17500000000004</v>
      </c>
      <c r="R23">
        <v>2007</v>
      </c>
      <c r="S23">
        <f>_xlfn.STDEV.P(C21:C32)</f>
        <v>48.516188592629128</v>
      </c>
      <c r="T23" s="1">
        <f>AVERAGE(C$21:C$32)</f>
        <v>122.86666666666667</v>
      </c>
    </row>
    <row r="24" spans="1:20" x14ac:dyDescent="0.25">
      <c r="A24" s="2" t="s">
        <v>36</v>
      </c>
      <c r="B24" s="1">
        <v>87.4</v>
      </c>
      <c r="C24" s="1">
        <v>46.4</v>
      </c>
      <c r="D24" s="1">
        <v>65.599999999999994</v>
      </c>
      <c r="E24" s="1">
        <v>59.800000000000004</v>
      </c>
      <c r="F24" s="1">
        <v>40.6</v>
      </c>
      <c r="G24" s="1">
        <v>68.399999999999991</v>
      </c>
      <c r="H24" s="1">
        <v>91.8</v>
      </c>
      <c r="I24" s="1"/>
      <c r="J24" s="1">
        <v>69.8</v>
      </c>
      <c r="K24" s="1">
        <v>70.8</v>
      </c>
      <c r="N24" t="s">
        <v>23</v>
      </c>
      <c r="O24" s="1">
        <f>AVERAGE(B21:K32)</f>
        <v>139.78050847457618</v>
      </c>
      <c r="R24">
        <v>2008</v>
      </c>
      <c r="S24">
        <f>_xlfn.STDEV.P(D21:D32)</f>
        <v>83.30601552242328</v>
      </c>
      <c r="T24" s="1">
        <f>AVERAGE(D$21:D$32)</f>
        <v>152.96666666666667</v>
      </c>
    </row>
    <row r="25" spans="1:20" x14ac:dyDescent="0.25">
      <c r="A25" s="2" t="s">
        <v>14</v>
      </c>
      <c r="B25" s="1">
        <v>118.20000000000002</v>
      </c>
      <c r="C25" s="1">
        <v>88</v>
      </c>
      <c r="D25" s="1">
        <v>23</v>
      </c>
      <c r="E25" s="1">
        <v>131.4</v>
      </c>
      <c r="F25" s="1">
        <v>22.999999999999996</v>
      </c>
      <c r="G25" s="1">
        <v>192.20000000000005</v>
      </c>
      <c r="H25" s="1">
        <v>75.399999999999991</v>
      </c>
      <c r="I25" s="1"/>
      <c r="J25" s="1">
        <v>78.400000000000006</v>
      </c>
      <c r="K25" s="1">
        <v>135.60000000000002</v>
      </c>
      <c r="N25" t="s">
        <v>28</v>
      </c>
      <c r="O25">
        <f>_xlfn.MODE.SNGL(B21:K32)</f>
        <v>68.399999999999991</v>
      </c>
      <c r="R25">
        <v>2009</v>
      </c>
      <c r="S25">
        <f>_xlfn.STDEV.P(E21:E32)</f>
        <v>123.97233646396013</v>
      </c>
      <c r="T25" s="1">
        <f>AVERAGE(E$21:E$32)</f>
        <v>155.82500000000002</v>
      </c>
    </row>
    <row r="26" spans="1:20" x14ac:dyDescent="0.25">
      <c r="A26" s="2" t="s">
        <v>37</v>
      </c>
      <c r="B26" s="1">
        <v>10.000000000000002</v>
      </c>
      <c r="C26" s="1">
        <v>156.40000000000006</v>
      </c>
      <c r="D26" s="1">
        <v>163.60000000000002</v>
      </c>
      <c r="E26" s="1">
        <v>55.2</v>
      </c>
      <c r="F26" s="1">
        <v>41.199999999999996</v>
      </c>
      <c r="G26" s="1">
        <v>81.399999999999991</v>
      </c>
      <c r="H26" s="1">
        <v>252.40000000000003</v>
      </c>
      <c r="I26" s="1">
        <v>68.399999999999991</v>
      </c>
      <c r="J26" s="1">
        <v>27.8</v>
      </c>
      <c r="K26" s="1">
        <v>55.199999999999996</v>
      </c>
      <c r="N26" t="s">
        <v>29</v>
      </c>
      <c r="O26">
        <f>MEDIAN(B21:K32)</f>
        <v>121.9</v>
      </c>
      <c r="R26">
        <v>2010</v>
      </c>
      <c r="S26">
        <f>_xlfn.STDEV.P(F21:F32)</f>
        <v>57.770934156661596</v>
      </c>
      <c r="T26" s="1">
        <f>AVERAGE(F$21:F$32)</f>
        <v>93.45</v>
      </c>
    </row>
    <row r="27" spans="1:20" x14ac:dyDescent="0.25">
      <c r="A27" s="2" t="s">
        <v>38</v>
      </c>
      <c r="B27" s="1">
        <v>27.6</v>
      </c>
      <c r="C27" s="1">
        <v>123.6</v>
      </c>
      <c r="D27" s="1">
        <v>140.60000000000002</v>
      </c>
      <c r="E27" s="1">
        <v>213.8</v>
      </c>
      <c r="F27" s="1">
        <v>181.2</v>
      </c>
      <c r="G27" s="1">
        <v>84.59999999999998</v>
      </c>
      <c r="H27" s="1">
        <v>123.2</v>
      </c>
      <c r="I27" s="1">
        <v>128.80000000000001</v>
      </c>
      <c r="J27" s="1">
        <v>67.2</v>
      </c>
      <c r="K27" s="1">
        <v>130.40000000000003</v>
      </c>
      <c r="R27">
        <v>2011</v>
      </c>
      <c r="S27">
        <f>_xlfn.STDEV.P(G21:G32)</f>
        <v>59.290192064117981</v>
      </c>
      <c r="T27" s="1">
        <f>AVERAGE(G$21:G$32)</f>
        <v>146.77500000000001</v>
      </c>
    </row>
    <row r="28" spans="1:20" x14ac:dyDescent="0.25">
      <c r="A28" s="2" t="s">
        <v>39</v>
      </c>
      <c r="B28" s="1">
        <v>119.20000000000002</v>
      </c>
      <c r="C28" s="3">
        <v>72.7</v>
      </c>
      <c r="D28" s="1">
        <v>157.40000000000006</v>
      </c>
      <c r="E28" s="1">
        <v>225</v>
      </c>
      <c r="F28" s="1">
        <v>107.20000000000002</v>
      </c>
      <c r="G28" s="1">
        <v>117.19999999999999</v>
      </c>
      <c r="H28" s="1">
        <v>179.80000000000004</v>
      </c>
      <c r="I28" s="1">
        <v>105.80000000000003</v>
      </c>
      <c r="J28" s="1">
        <v>183.8</v>
      </c>
      <c r="K28" s="1">
        <v>122</v>
      </c>
      <c r="R28">
        <v>2012</v>
      </c>
      <c r="S28">
        <f>_xlfn.STDEV.P(H21:H32)</f>
        <v>62.721600479154461</v>
      </c>
      <c r="T28" s="1">
        <f>AVERAGE(H$21:H$32)</f>
        <v>142.65</v>
      </c>
    </row>
    <row r="29" spans="1:20" x14ac:dyDescent="0.25">
      <c r="A29" s="2" t="s">
        <v>40</v>
      </c>
      <c r="B29" s="1">
        <v>139.80000000000001</v>
      </c>
      <c r="C29" s="1">
        <v>138.80000000000001</v>
      </c>
      <c r="D29" s="1">
        <v>200.00000000000006</v>
      </c>
      <c r="E29" s="1">
        <v>49.2</v>
      </c>
      <c r="F29" s="1">
        <v>169</v>
      </c>
      <c r="G29" s="1">
        <v>178.1</v>
      </c>
      <c r="H29" s="1">
        <v>157.80000000000001</v>
      </c>
      <c r="I29" s="1">
        <v>110.60000000000001</v>
      </c>
      <c r="J29" s="1">
        <v>12.399999999999999</v>
      </c>
      <c r="K29" s="1">
        <v>39.400000000000006</v>
      </c>
      <c r="R29">
        <v>2013</v>
      </c>
      <c r="S29">
        <f>_xlfn.STDEV.P(I21:I32)</f>
        <v>92.969827901314332</v>
      </c>
      <c r="T29" s="1">
        <f>AVERAGE(I$21:I$32)</f>
        <v>131.01</v>
      </c>
    </row>
    <row r="30" spans="1:20" x14ac:dyDescent="0.25">
      <c r="A30" s="2" t="s">
        <v>41</v>
      </c>
      <c r="B30" s="1">
        <v>198.8</v>
      </c>
      <c r="C30" s="1">
        <v>88</v>
      </c>
      <c r="D30" s="1">
        <v>341.80000000000007</v>
      </c>
      <c r="E30" s="1">
        <v>127.4</v>
      </c>
      <c r="F30" s="1">
        <v>129.80000000000001</v>
      </c>
      <c r="G30" s="1">
        <v>165.39999999999998</v>
      </c>
      <c r="H30" s="1">
        <v>161.79999999999998</v>
      </c>
      <c r="I30" s="1">
        <v>213.60000000000002</v>
      </c>
      <c r="J30" s="1">
        <v>290.2000000000001</v>
      </c>
      <c r="K30" s="1">
        <v>71.599999999999994</v>
      </c>
      <c r="R30">
        <v>2014</v>
      </c>
      <c r="S30">
        <f>_xlfn.STDEV.P(J21:J32)</f>
        <v>91.633321207711148</v>
      </c>
      <c r="T30" s="1">
        <f>AVERAGE(J$21:J$32)</f>
        <v>142.43333333333334</v>
      </c>
    </row>
    <row r="31" spans="1:20" x14ac:dyDescent="0.25">
      <c r="A31" s="2" t="s">
        <v>42</v>
      </c>
      <c r="B31" s="1">
        <v>269.2</v>
      </c>
      <c r="C31" s="1">
        <v>116.60000000000001</v>
      </c>
      <c r="D31" s="1">
        <v>110.20000000000002</v>
      </c>
      <c r="E31" s="1">
        <v>504.40000000000009</v>
      </c>
      <c r="F31" s="1">
        <v>181.4</v>
      </c>
      <c r="G31" s="1">
        <v>170.00000000000003</v>
      </c>
      <c r="H31" s="1">
        <v>218.30000000000004</v>
      </c>
      <c r="I31" s="1">
        <v>96.4</v>
      </c>
      <c r="J31" s="1">
        <v>146.6</v>
      </c>
      <c r="K31" s="1">
        <v>361.00000000000006</v>
      </c>
      <c r="R31">
        <v>2015</v>
      </c>
      <c r="S31">
        <f>_xlfn.STDEV.P(K21:K32)</f>
        <v>153.94924127415791</v>
      </c>
      <c r="T31" s="1">
        <f>AVERAGE(K$21:K$32)</f>
        <v>174.33333333333334</v>
      </c>
    </row>
    <row r="32" spans="1:20" x14ac:dyDescent="0.25">
      <c r="A32" s="2" t="s">
        <v>43</v>
      </c>
      <c r="B32" s="1">
        <v>348.99999999999994</v>
      </c>
      <c r="C32" s="1">
        <v>198.3</v>
      </c>
      <c r="D32" s="1">
        <v>121.80000000000001</v>
      </c>
      <c r="E32" s="1">
        <v>157.20000000000005</v>
      </c>
      <c r="F32" s="1">
        <v>34.399999999999991</v>
      </c>
      <c r="G32" s="1">
        <v>267.79999999999995</v>
      </c>
      <c r="H32" s="1">
        <v>203.40000000000003</v>
      </c>
      <c r="I32" s="1">
        <v>376.4</v>
      </c>
      <c r="J32" s="1">
        <v>200.40000000000003</v>
      </c>
      <c r="K32" s="1">
        <v>588.99999999999989</v>
      </c>
    </row>
  </sheetData>
  <conditionalFormatting sqref="B21:K32">
    <cfRule type="top10" dxfId="5" priority="7" percent="1" bottom="1" rank="25"/>
    <cfRule type="top10" dxfId="4" priority="8" percent="1" rank="25"/>
    <cfRule type="cellIs" dxfId="3" priority="9" operator="between">
      <formula>$O$21</formula>
      <formula>$O$22</formula>
    </cfRule>
  </conditionalFormatting>
  <conditionalFormatting sqref="B4:K15">
    <cfRule type="top10" dxfId="2" priority="10" percent="1" bottom="1" rank="25"/>
    <cfRule type="top10" dxfId="1" priority="11" percent="1" rank="25"/>
    <cfRule type="cellIs" dxfId="0" priority="12" operator="between">
      <formula>$O$4</formula>
      <formula>$O$5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Exercise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Monk</dc:creator>
  <cp:lastModifiedBy>Philip Monk</cp:lastModifiedBy>
  <dcterms:created xsi:type="dcterms:W3CDTF">2016-12-31T13:55:42Z</dcterms:created>
  <dcterms:modified xsi:type="dcterms:W3CDTF">2017-01-20T15:23:16Z</dcterms:modified>
</cp:coreProperties>
</file>